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bd206762d9f56f/Calculators/"/>
    </mc:Choice>
  </mc:AlternateContent>
  <xr:revisionPtr revIDLastSave="199" documentId="8_{275DDA0F-99F1-4C0C-AED8-482BB743B0A1}" xr6:coauthVersionLast="47" xr6:coauthVersionMax="47" xr10:uidLastSave="{E4F193D5-ADC7-47D4-B1FB-67A922F8CB5F}"/>
  <bookViews>
    <workbookView xWindow="-120" yWindow="-120" windowWidth="20730" windowHeight="11160" xr2:uid="{48A27C8D-C207-473A-8B33-3B0FC340EE83}"/>
  </bookViews>
  <sheets>
    <sheet name="Sheet1" sheetId="1" r:id="rId1"/>
  </sheets>
  <definedNames>
    <definedName name="_xlnm.Print_Area" localSheetId="0">Sheet1!$A$1:$AJ$60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4" i="1" l="1"/>
  <c r="S8" i="1" l="1"/>
  <c r="R8" i="1"/>
  <c r="R6" i="1"/>
  <c r="S6" i="1"/>
  <c r="N7" i="1"/>
  <c r="N9" i="1"/>
  <c r="O9" i="1" s="1"/>
  <c r="R9" i="1" s="1"/>
  <c r="Y8" i="1"/>
  <c r="T8" i="1" s="1"/>
  <c r="Y6" i="1"/>
  <c r="O7" i="1" l="1"/>
  <c r="R7" i="1" s="1"/>
  <c r="T6" i="1"/>
  <c r="P7" i="1"/>
  <c r="S7" i="1" s="1"/>
  <c r="P9" i="1"/>
  <c r="S9" i="1" s="1"/>
  <c r="B24" i="1" s="1"/>
  <c r="B23" i="1" l="1"/>
  <c r="Y9" i="1"/>
  <c r="T9" i="1" s="1"/>
  <c r="Y7" i="1"/>
  <c r="C24" i="1" l="1"/>
  <c r="D24" i="1" s="1"/>
  <c r="E24" i="1" s="1"/>
  <c r="T7" i="1"/>
  <c r="C23" i="1" l="1"/>
  <c r="D23" i="1" s="1"/>
  <c r="E23" i="1" s="1"/>
  <c r="F23" i="1" s="1"/>
  <c r="H46" i="1" l="1"/>
  <c r="F24" i="1"/>
  <c r="H24" i="1" l="1"/>
  <c r="H47" i="1"/>
  <c r="AA14" i="1"/>
  <c r="V14" i="1" s="1"/>
  <c r="I24" i="1"/>
  <c r="AA16" i="1"/>
  <c r="V16" i="1" s="1"/>
  <c r="AA17" i="1"/>
  <c r="V17" i="1" s="1"/>
  <c r="AA15" i="1"/>
  <c r="V15" i="1" s="1"/>
  <c r="I23" i="1"/>
  <c r="M23" i="1" s="1"/>
  <c r="K46" i="1" s="1"/>
  <c r="H23" i="1"/>
  <c r="N23" i="1" s="1"/>
  <c r="I46" i="1" s="1"/>
  <c r="M24" i="1" l="1"/>
  <c r="K47" i="1" s="1"/>
  <c r="N24" i="1"/>
  <c r="I47" i="1" s="1"/>
  <c r="AC15" i="1"/>
  <c r="N15" i="1" s="1"/>
  <c r="AC14" i="1"/>
  <c r="N14" i="1" s="1"/>
  <c r="AB14" i="1"/>
  <c r="AD14" i="1" s="1"/>
  <c r="AB17" i="1"/>
  <c r="AD17" i="1" s="1"/>
  <c r="AC17" i="1"/>
  <c r="N17" i="1" s="1"/>
  <c r="AB16" i="1"/>
  <c r="AD16" i="1" s="1"/>
  <c r="AC16" i="1"/>
  <c r="N16" i="1" s="1"/>
  <c r="AB15" i="1"/>
  <c r="AD15" i="1" s="1"/>
  <c r="W16" i="1"/>
  <c r="Q50" i="1" s="1"/>
  <c r="K50" i="1" s="1"/>
  <c r="S15" i="1" l="1"/>
  <c r="O15" i="1"/>
  <c r="S16" i="1"/>
  <c r="O16" i="1"/>
  <c r="H50" i="1" s="1"/>
  <c r="O17" i="1"/>
  <c r="H51" i="1" s="1"/>
  <c r="T17" i="1" s="1"/>
  <c r="N51" i="1" s="1"/>
  <c r="I51" i="1" s="1"/>
  <c r="S14" i="1"/>
  <c r="O14" i="1"/>
  <c r="R14" i="1"/>
  <c r="R17" i="1"/>
  <c r="S17" i="1"/>
  <c r="R15" i="1"/>
  <c r="R16" i="1"/>
  <c r="W15" i="1"/>
  <c r="Q49" i="1" s="1"/>
  <c r="K49" i="1" s="1"/>
  <c r="W14" i="1"/>
  <c r="W17" i="1"/>
  <c r="Q51" i="1" s="1"/>
  <c r="K51" i="1" s="1"/>
  <c r="Q48" i="1" l="1"/>
  <c r="K48" i="1" s="1"/>
  <c r="H49" i="1"/>
  <c r="T15" i="1" s="1"/>
  <c r="N49" i="1" s="1"/>
  <c r="I49" i="1" s="1"/>
  <c r="T16" i="1"/>
  <c r="N50" i="1" s="1"/>
  <c r="I50" i="1" s="1"/>
  <c r="H48" i="1"/>
  <c r="T14" i="1" s="1"/>
  <c r="N48" i="1" s="1"/>
  <c r="I48" i="1" s="1"/>
  <c r="O55" i="1" l="1"/>
  <c r="O52" i="1" s="1"/>
  <c r="O53" i="1" s="1"/>
  <c r="P52" i="1" l="1"/>
  <c r="P53" i="1" s="1"/>
  <c r="H52" i="1" s="1"/>
  <c r="P56" i="1"/>
  <c r="P57" i="1" s="1"/>
  <c r="K52" i="1" s="1"/>
  <c r="O56" i="1"/>
  <c r="N52" i="1" s="1"/>
  <c r="I52" i="1" s="1"/>
</calcChain>
</file>

<file path=xl/sharedStrings.xml><?xml version="1.0" encoding="utf-8"?>
<sst xmlns="http://schemas.openxmlformats.org/spreadsheetml/2006/main" count="68" uniqueCount="50">
  <si>
    <t>Complex numbers calculator</t>
  </si>
  <si>
    <t>Note: ϕ in degrees</t>
  </si>
  <si>
    <t>rad</t>
  </si>
  <si>
    <t>cos</t>
  </si>
  <si>
    <t>sin</t>
  </si>
  <si>
    <t>afger.re</t>
  </si>
  <si>
    <t>afger.im</t>
  </si>
  <si>
    <t>Z1 definitief</t>
  </si>
  <si>
    <t>Z2 definitief</t>
  </si>
  <si>
    <t>abs</t>
  </si>
  <si>
    <t>afger.abs</t>
  </si>
  <si>
    <t>afger.com</t>
  </si>
  <si>
    <t>arg</t>
  </si>
  <si>
    <t>degr</t>
  </si>
  <si>
    <t>degrees</t>
  </si>
  <si>
    <t>°</t>
  </si>
  <si>
    <t>HAN University of Applied Sciences, Anhem, the Netherlands</t>
  </si>
  <si>
    <t>©  Amperes.nl      email: info@amperes.nl</t>
  </si>
  <si>
    <t>For private use only, not for commercial settings.</t>
  </si>
  <si>
    <t>Fill in red values:</t>
  </si>
  <si>
    <t>results:</t>
  </si>
  <si>
    <t>Ð</t>
  </si>
  <si>
    <t>polar</t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</si>
  <si>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1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</si>
  <si>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</si>
  <si>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 xml:space="preserve">1 + </t>
    </r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</si>
  <si>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 xml:space="preserve">1 - </t>
    </r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</si>
  <si>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 xml:space="preserve">1 * </t>
    </r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</si>
  <si>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 xml:space="preserve">1 / </t>
    </r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</si>
  <si>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 xml:space="preserve">1 // </t>
    </r>
    <r>
      <rPr>
        <b/>
        <u/>
        <sz val="12"/>
        <color theme="1"/>
        <rFont val="Times New Roman"/>
        <family val="1"/>
      </rPr>
      <t>Z</t>
    </r>
    <r>
      <rPr>
        <b/>
        <sz val="12"/>
        <color theme="1"/>
        <rFont val="Times New Roman"/>
        <family val="1"/>
      </rPr>
      <t>2 =</t>
    </r>
  </si>
  <si>
    <t>cartesian</t>
  </si>
  <si>
    <t>The number of digits after the decimal point =</t>
  </si>
  <si>
    <t>Bram Steennis      Version February 17 2021</t>
  </si>
  <si>
    <r>
      <rPr>
        <b/>
        <u/>
        <sz val="12"/>
        <color theme="1"/>
        <rFont val="Calibri"/>
        <family val="2"/>
        <scheme val="minor"/>
      </rPr>
      <t>Z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 Z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Symbol"/>
        <family val="1"/>
        <charset val="2"/>
      </rPr>
      <t>Ð</t>
    </r>
    <r>
      <rPr>
        <b/>
        <sz val="12"/>
        <color theme="1"/>
        <rFont val="Calibri"/>
        <family val="2"/>
      </rPr>
      <t>ϕ</t>
    </r>
    <r>
      <rPr>
        <b/>
        <sz val="9"/>
        <color theme="1"/>
        <rFont val="Calibri"/>
        <family val="2"/>
      </rPr>
      <t>1</t>
    </r>
  </si>
  <si>
    <r>
      <rPr>
        <b/>
        <u/>
        <sz val="12"/>
        <color theme="1"/>
        <rFont val="Calibri"/>
        <family val="2"/>
        <scheme val="minor"/>
      </rPr>
      <t>Z</t>
    </r>
    <r>
      <rPr>
        <b/>
        <sz val="9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 Z</t>
    </r>
    <r>
      <rPr>
        <b/>
        <sz val="9"/>
        <color theme="1"/>
        <rFont val="Calibri"/>
        <family val="2"/>
        <scheme val="minor"/>
      </rPr>
      <t>2</t>
    </r>
    <r>
      <rPr>
        <b/>
        <sz val="12"/>
        <color theme="1"/>
        <rFont val="Symbol"/>
        <family val="1"/>
        <charset val="2"/>
      </rPr>
      <t>Ð</t>
    </r>
    <r>
      <rPr>
        <b/>
        <sz val="12"/>
        <color theme="1"/>
        <rFont val="Calibri"/>
        <family val="2"/>
      </rPr>
      <t>ϕ</t>
    </r>
    <r>
      <rPr>
        <b/>
        <sz val="9"/>
        <color theme="1"/>
        <rFont val="Calibri"/>
        <family val="2"/>
      </rPr>
      <t>2</t>
    </r>
  </si>
  <si>
    <r>
      <t>Z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</t>
    </r>
  </si>
  <si>
    <r>
      <t>Z</t>
    </r>
    <r>
      <rPr>
        <b/>
        <sz val="9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</t>
    </r>
  </si>
  <si>
    <r>
      <t>ϕ</t>
    </r>
    <r>
      <rPr>
        <b/>
        <sz val="9"/>
        <color theme="1"/>
        <rFont val="Calibri"/>
        <family val="2"/>
      </rPr>
      <t>1</t>
    </r>
    <r>
      <rPr>
        <b/>
        <sz val="12"/>
        <color theme="1"/>
        <rFont val="Calibri"/>
        <family val="2"/>
      </rPr>
      <t xml:space="preserve"> =</t>
    </r>
  </si>
  <si>
    <r>
      <t>ϕ</t>
    </r>
    <r>
      <rPr>
        <b/>
        <sz val="9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 xml:space="preserve"> =</t>
    </r>
  </si>
  <si>
    <t>sum</t>
  </si>
  <si>
    <t>product</t>
  </si>
  <si>
    <t>parallel</t>
  </si>
  <si>
    <t>subtract</t>
  </si>
  <si>
    <t>quotient</t>
  </si>
  <si>
    <r>
      <rPr>
        <b/>
        <u/>
        <sz val="12"/>
        <color theme="1"/>
        <rFont val="Calibri"/>
        <family val="2"/>
        <scheme val="minor"/>
      </rPr>
      <t>Z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 R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</rPr>
      <t>± jX</t>
    </r>
    <r>
      <rPr>
        <b/>
        <sz val="9"/>
        <color theme="1"/>
        <rFont val="Calibri"/>
        <family val="2"/>
      </rPr>
      <t>1</t>
    </r>
  </si>
  <si>
    <r>
      <rPr>
        <b/>
        <u/>
        <sz val="12"/>
        <color theme="1"/>
        <rFont val="Calibri"/>
        <family val="2"/>
        <scheme val="minor"/>
      </rPr>
      <t>Z</t>
    </r>
    <r>
      <rPr>
        <b/>
        <sz val="9"/>
        <color theme="1"/>
        <rFont val="Calibri"/>
        <family val="2"/>
        <scheme val="minor"/>
      </rPr>
      <t xml:space="preserve">2 </t>
    </r>
    <r>
      <rPr>
        <b/>
        <sz val="12"/>
        <color theme="1"/>
        <rFont val="Calibri"/>
        <family val="2"/>
        <scheme val="minor"/>
      </rPr>
      <t>= R</t>
    </r>
    <r>
      <rPr>
        <b/>
        <sz val="9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± jX</t>
    </r>
    <r>
      <rPr>
        <b/>
        <sz val="9"/>
        <color theme="1"/>
        <rFont val="Calibri"/>
        <family val="2"/>
        <scheme val="minor"/>
      </rPr>
      <t>2</t>
    </r>
  </si>
  <si>
    <r>
      <t>R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</t>
    </r>
  </si>
  <si>
    <r>
      <t>X</t>
    </r>
    <r>
      <rPr>
        <b/>
        <sz val="9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=</t>
    </r>
  </si>
  <si>
    <r>
      <t>R</t>
    </r>
    <r>
      <rPr>
        <b/>
        <sz val="9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</t>
    </r>
  </si>
  <si>
    <r>
      <t>X</t>
    </r>
    <r>
      <rPr>
        <b/>
        <sz val="10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</si>
</sst>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40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12" fillId="0" borderId="8" xfId="0" applyFont="1" applyBorder="1"/>
    <xf numFmtId="0" fontId="6" fillId="0" borderId="9" xfId="0" applyFont="1" applyBorder="1"/>
    <xf numFmtId="0" fontId="12" fillId="0" borderId="0" xfId="0" applyFont="1"/>
    <xf numFmtId="0" fontId="8" fillId="0" borderId="0" xfId="0" applyFont="1"/>
    <xf numFmtId="0" fontId="12" fillId="3" borderId="1" xfId="0" applyFont="1" applyFill="1" applyBorder="1"/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1" xfId="0" applyFont="1" applyFill="1" applyBorder="1"/>
    <xf numFmtId="0" fontId="12" fillId="0" borderId="2" xfId="0" applyFont="1" applyBorder="1"/>
    <xf numFmtId="0" fontId="12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6" fillId="0" borderId="8" xfId="0" applyFont="1" applyBorder="1"/>
    <xf numFmtId="0" fontId="6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right"/>
    </xf>
    <xf numFmtId="0" fontId="12" fillId="5" borderId="10" xfId="0" applyFont="1" applyFill="1" applyBorder="1" applyAlignment="1">
      <alignment horizontal="right"/>
    </xf>
    <xf numFmtId="0" fontId="16" fillId="5" borderId="11" xfId="0" applyFont="1" applyFill="1" applyBorder="1"/>
    <xf numFmtId="0" fontId="12" fillId="4" borderId="19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right"/>
    </xf>
    <xf numFmtId="0" fontId="12" fillId="4" borderId="20" xfId="0" applyFont="1" applyFill="1" applyBorder="1" applyAlignment="1">
      <alignment horizontal="right"/>
    </xf>
    <xf numFmtId="0" fontId="16" fillId="4" borderId="18" xfId="0" applyFont="1" applyFill="1" applyBorder="1"/>
    <xf numFmtId="0" fontId="6" fillId="0" borderId="16" xfId="0" applyFont="1" applyBorder="1"/>
    <xf numFmtId="0" fontId="10" fillId="5" borderId="26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right"/>
    </xf>
    <xf numFmtId="0" fontId="12" fillId="5" borderId="24" xfId="0" applyFont="1" applyFill="1" applyBorder="1" applyAlignment="1">
      <alignment horizontal="right"/>
    </xf>
    <xf numFmtId="0" fontId="16" fillId="5" borderId="25" xfId="0" applyFont="1" applyFill="1" applyBorder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6" fillId="0" borderId="21" xfId="0" applyFont="1" applyBorder="1"/>
    <xf numFmtId="0" fontId="10" fillId="4" borderId="27" xfId="0" applyFont="1" applyFill="1" applyBorder="1" applyAlignment="1">
      <alignment horizontal="center"/>
    </xf>
    <xf numFmtId="0" fontId="13" fillId="4" borderId="0" xfId="0" applyFont="1" applyFill="1" applyAlignment="1">
      <alignment horizontal="right"/>
    </xf>
    <xf numFmtId="0" fontId="12" fillId="4" borderId="0" xfId="0" applyFont="1" applyFill="1" applyAlignment="1">
      <alignment horizontal="right"/>
    </xf>
    <xf numFmtId="0" fontId="16" fillId="4" borderId="15" xfId="0" applyFont="1" applyFill="1" applyBorder="1"/>
    <xf numFmtId="0" fontId="10" fillId="5" borderId="27" xfId="0" applyFont="1" applyFill="1" applyBorder="1" applyAlignment="1">
      <alignment horizontal="center"/>
    </xf>
    <xf numFmtId="0" fontId="13" fillId="5" borderId="0" xfId="0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6" fillId="5" borderId="15" xfId="0" applyFont="1" applyFill="1" applyBorder="1"/>
    <xf numFmtId="0" fontId="10" fillId="4" borderId="19" xfId="0" applyFont="1" applyFill="1" applyBorder="1" applyAlignment="1">
      <alignment horizontal="center"/>
    </xf>
    <xf numFmtId="0" fontId="6" fillId="0" borderId="22" xfId="0" applyFont="1" applyBorder="1"/>
    <xf numFmtId="0" fontId="10" fillId="5" borderId="7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right"/>
    </xf>
    <xf numFmtId="0" fontId="12" fillId="5" borderId="12" xfId="0" applyFont="1" applyFill="1" applyBorder="1" applyAlignment="1">
      <alignment horizontal="right"/>
    </xf>
    <xf numFmtId="0" fontId="16" fillId="5" borderId="13" xfId="0" applyFont="1" applyFill="1" applyBorder="1"/>
    <xf numFmtId="0" fontId="18" fillId="0" borderId="0" xfId="0" applyFont="1"/>
    <xf numFmtId="0" fontId="19" fillId="0" borderId="0" xfId="0" applyFont="1"/>
    <xf numFmtId="0" fontId="7" fillId="0" borderId="0" xfId="0" applyFont="1"/>
    <xf numFmtId="0" fontId="9" fillId="0" borderId="0" xfId="0" applyFont="1"/>
    <xf numFmtId="0" fontId="0" fillId="0" borderId="9" xfId="0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0" fillId="5" borderId="23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5" fillId="3" borderId="4" xfId="0" applyFont="1" applyFill="1" applyBorder="1" applyAlignment="1" applyProtection="1">
      <alignment horizontal="center"/>
      <protection locked="0"/>
    </xf>
    <xf numFmtId="0" fontId="22" fillId="0" borderId="29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22" fillId="0" borderId="30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5" fillId="3" borderId="10" xfId="0" applyFont="1" applyFill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4" xfId="0" applyFont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7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6" Type="http://schemas.openxmlformats.org/officeDocument/2006/relationships/customXml" Target="../ink/ink5.xml"/><Relationship Id="rId5" Type="http://schemas.openxmlformats.org/officeDocument/2006/relationships/customXml" Target="../ink/ink4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431760</xdr:colOff>
      <xdr:row>50</xdr:row>
      <xdr:rowOff>0</xdr:rowOff>
    </xdr:from>
    <xdr:to>
      <xdr:col>7</xdr:col>
      <xdr:colOff>431760</xdr:colOff>
      <xdr:row>50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1361ED9-49C5-4AAD-87D3-7376D27DA3BE}"/>
                </a:ext>
              </a:extLst>
            </xdr14:cNvPr>
            <xdr14:cNvContentPartPr/>
          </xdr14:nvContentPartPr>
          <xdr14:nvPr macro=""/>
          <xdr14:xfrm>
            <a:off x="3479760" y="1307880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E1361ED9-49C5-4AAD-87D3-7376D27DA3B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70760" y="12992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577560</xdr:colOff>
      <xdr:row>7</xdr:row>
      <xdr:rowOff>183920</xdr:rowOff>
    </xdr:from>
    <xdr:to>
      <xdr:col>13</xdr:col>
      <xdr:colOff>0</xdr:colOff>
      <xdr:row>7</xdr:row>
      <xdr:rowOff>192026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5B87F45-43F1-4E32-A7C9-0CC510A16D2F}"/>
                </a:ext>
              </a:extLst>
            </xdr14:cNvPr>
            <xdr14:cNvContentPartPr/>
          </xdr14:nvContentPartPr>
          <xdr14:nvPr macro=""/>
          <xdr14:xfrm>
            <a:off x="3625560" y="920520"/>
            <a:ext cx="360" cy="3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75B87F45-43F1-4E32-A7C9-0CC510A16D2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616560" y="911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406200</xdr:colOff>
      <xdr:row>9</xdr:row>
      <xdr:rowOff>0</xdr:rowOff>
    </xdr:from>
    <xdr:to>
      <xdr:col>7</xdr:col>
      <xdr:colOff>406200</xdr:colOff>
      <xdr:row>9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6146E572-2D6C-424D-9F1A-3D283AE7B046}"/>
                </a:ext>
              </a:extLst>
            </xdr14:cNvPr>
            <xdr14:cNvContentPartPr/>
          </xdr14:nvContentPartPr>
          <xdr14:nvPr macro=""/>
          <xdr14:xfrm>
            <a:off x="1625400" y="2044440"/>
            <a:ext cx="360" cy="36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6146E572-2D6C-424D-9F1A-3D283AE7B04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16400" y="203580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558600</xdr:colOff>
      <xdr:row>8</xdr:row>
      <xdr:rowOff>132970</xdr:rowOff>
    </xdr:from>
    <xdr:to>
      <xdr:col>5</xdr:col>
      <xdr:colOff>558960</xdr:colOff>
      <xdr:row>8</xdr:row>
      <xdr:rowOff>133330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08C311E-DA1C-4897-91EC-7AAE2C576AF6}"/>
                </a:ext>
              </a:extLst>
            </xdr14:cNvPr>
            <xdr14:cNvContentPartPr/>
          </xdr14:nvContentPartPr>
          <xdr14:nvPr macro=""/>
          <xdr14:xfrm>
            <a:off x="1168200" y="1053720"/>
            <a:ext cx="360" cy="3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508C311E-DA1C-4897-91EC-7AAE2C576AF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59200" y="1045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0</xdr:colOff>
      <xdr:row>9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A7CBEFCE-6D47-4416-A8AD-72D0DAC51234}"/>
                </a:ext>
              </a:extLst>
            </xdr14:cNvPr>
            <xdr14:cNvContentPartPr/>
          </xdr14:nvContentPartPr>
          <xdr14:nvPr macro=""/>
          <xdr14:xfrm>
            <a:off x="4686120" y="2584080"/>
            <a:ext cx="360" cy="3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A7CBEFCE-6D47-4416-A8AD-72D0DAC5123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677120" y="25754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7</xdr:col>
      <xdr:colOff>431760</xdr:colOff>
      <xdr:row>51</xdr:row>
      <xdr:rowOff>0</xdr:rowOff>
    </xdr:from>
    <xdr:ext cx="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1694039-AD6B-49B2-A8F4-FD8ACCD57F27}"/>
                </a:ext>
              </a:extLst>
            </xdr14:cNvPr>
            <xdr14:cNvContentPartPr/>
          </xdr14:nvContentPartPr>
          <xdr14:nvPr macro=""/>
          <xdr14:xfrm>
            <a:off x="3479760" y="1307880"/>
            <a:ext cx="360" cy="3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E1361ED9-49C5-4AAD-87D3-7376D27DA3B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70760" y="12992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2-16T11:56:35.64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2-16T11:56:36.49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2-16T11:56:37.6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2-16T11:56:39.8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2-16T11:58:43.2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1-03-15T18:43:42.00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0 1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EE13-85D4-4B00-877C-DA8A82B5D944}">
  <dimension ref="A1:AU61"/>
  <sheetViews>
    <sheetView showGridLines="0" showRowColHeaders="0" tabSelected="1" topLeftCell="D1" zoomScaleNormal="100" zoomScaleSheetLayoutView="100" workbookViewId="0">
      <selection activeCell="AK6" sqref="AK6"/>
    </sheetView>
  </sheetViews>
  <sheetFormatPr defaultRowHeight="15" x14ac:dyDescent="0.25"/>
  <cols>
    <col min="1" max="1" width="12.140625" hidden="1" customWidth="1"/>
    <col min="2" max="2" width="5" hidden="1" customWidth="1"/>
    <col min="3" max="3" width="6" hidden="1" customWidth="1"/>
    <col min="4" max="4" width="4.5703125" customWidth="1"/>
    <col min="5" max="5" width="11.5703125" customWidth="1"/>
    <col min="6" max="6" width="11.28515625" customWidth="1"/>
    <col min="7" max="7" width="4.28515625" customWidth="1"/>
    <col min="8" max="8" width="31" customWidth="1"/>
    <col min="9" max="9" width="16.140625" customWidth="1"/>
    <col min="10" max="10" width="2.42578125" customWidth="1"/>
    <col min="11" max="11" width="5.140625" customWidth="1"/>
    <col min="12" max="12" width="2" customWidth="1"/>
    <col min="13" max="13" width="22.7109375" customWidth="1"/>
    <col min="14" max="16" width="8.85546875" hidden="1" customWidth="1"/>
    <col min="17" max="17" width="8.42578125" customWidth="1"/>
    <col min="18" max="20" width="8.85546875" hidden="1" customWidth="1"/>
    <col min="21" max="21" width="8.7109375" hidden="1" customWidth="1"/>
    <col min="22" max="23" width="8.85546875" hidden="1" customWidth="1"/>
    <col min="24" max="24" width="5.85546875" hidden="1" customWidth="1"/>
    <col min="25" max="25" width="8.85546875" hidden="1" customWidth="1"/>
    <col min="26" max="26" width="8.7109375" hidden="1" customWidth="1"/>
    <col min="27" max="30" width="8.85546875" hidden="1" customWidth="1"/>
    <col min="31" max="31" width="6.140625" hidden="1" customWidth="1"/>
    <col min="32" max="34" width="8.7109375" hidden="1" customWidth="1"/>
  </cols>
  <sheetData>
    <row r="1" spans="5:47" ht="51" x14ac:dyDescent="0.75">
      <c r="E1" s="5" t="s">
        <v>0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5:47" s="3" customFormat="1" ht="16.5" thickBot="1" x14ac:dyDescent="0.3">
      <c r="E2" s="7" t="s">
        <v>19</v>
      </c>
    </row>
    <row r="3" spans="5:47" s="3" customFormat="1" ht="16.5" thickBot="1" x14ac:dyDescent="0.3">
      <c r="E3" s="8" t="s">
        <v>31</v>
      </c>
      <c r="F3" s="22"/>
      <c r="G3" s="9"/>
      <c r="H3" s="9"/>
      <c r="I3" s="82">
        <v>3</v>
      </c>
    </row>
    <row r="4" spans="5:47" s="3" customFormat="1" ht="15.75" x14ac:dyDescent="0.25"/>
    <row r="5" spans="5:47" s="3" customFormat="1" ht="16.5" thickBot="1" x14ac:dyDescent="0.3">
      <c r="E5" s="11" t="s">
        <v>1</v>
      </c>
      <c r="N5" s="3" t="s">
        <v>2</v>
      </c>
      <c r="O5" s="3" t="s">
        <v>3</v>
      </c>
      <c r="P5" s="3" t="s">
        <v>4</v>
      </c>
      <c r="R5" s="3" t="s">
        <v>5</v>
      </c>
      <c r="S5" s="3" t="s">
        <v>6</v>
      </c>
      <c r="T5" s="3" t="s">
        <v>9</v>
      </c>
    </row>
    <row r="6" spans="5:47" s="3" customFormat="1" ht="15.75" x14ac:dyDescent="0.25">
      <c r="E6" s="12" t="s">
        <v>44</v>
      </c>
      <c r="F6" s="13" t="s">
        <v>46</v>
      </c>
      <c r="G6" s="69">
        <v>3</v>
      </c>
      <c r="H6" s="70"/>
      <c r="I6" s="14" t="s">
        <v>47</v>
      </c>
      <c r="J6" s="69">
        <v>5</v>
      </c>
      <c r="K6" s="75"/>
      <c r="L6" s="75"/>
      <c r="M6" s="76"/>
      <c r="N6" s="10"/>
      <c r="O6" s="10"/>
      <c r="P6" s="10"/>
      <c r="Q6" s="10"/>
      <c r="R6" s="15">
        <f>ROUND(G6,I3)</f>
        <v>3</v>
      </c>
      <c r="S6" s="15">
        <f>ROUND(J6,I3)</f>
        <v>5</v>
      </c>
      <c r="T6" s="15">
        <f>IMABS(Y6)</f>
        <v>5.8309518948452999</v>
      </c>
      <c r="U6" s="15"/>
      <c r="V6" s="15"/>
      <c r="W6" s="15"/>
      <c r="X6" s="15"/>
      <c r="Y6" s="15" t="str">
        <f>COMPLEX(G6,J6)</f>
        <v>3+5i</v>
      </c>
      <c r="Z6" s="15"/>
      <c r="AA6" s="15"/>
      <c r="AB6" s="15"/>
      <c r="AC6" s="15"/>
      <c r="AD6" s="15"/>
      <c r="AE6" s="16"/>
    </row>
    <row r="7" spans="5:47" s="3" customFormat="1" ht="16.5" thickBot="1" x14ac:dyDescent="0.3">
      <c r="E7" s="17" t="s">
        <v>33</v>
      </c>
      <c r="F7" s="18" t="s">
        <v>35</v>
      </c>
      <c r="G7" s="71">
        <v>0</v>
      </c>
      <c r="H7" s="72"/>
      <c r="I7" s="19" t="s">
        <v>37</v>
      </c>
      <c r="J7" s="77">
        <v>0</v>
      </c>
      <c r="K7" s="78"/>
      <c r="L7" s="78"/>
      <c r="M7" s="79"/>
      <c r="N7" s="10">
        <f>J7*3.1416/180</f>
        <v>0</v>
      </c>
      <c r="O7" s="10">
        <f>G7*COS(N7)</f>
        <v>0</v>
      </c>
      <c r="P7" s="10">
        <f>G7*(SIN(N7))</f>
        <v>0</v>
      </c>
      <c r="Q7" s="10"/>
      <c r="R7" s="20">
        <f>ROUND(O7,I3)</f>
        <v>0</v>
      </c>
      <c r="S7" s="20">
        <f>ROUND(P7,I3)</f>
        <v>0</v>
      </c>
      <c r="T7" s="20">
        <f>IMABS(Y7)</f>
        <v>0</v>
      </c>
      <c r="U7" s="20"/>
      <c r="V7" s="20"/>
      <c r="W7" s="20"/>
      <c r="X7" s="20"/>
      <c r="Y7" s="20" t="str">
        <f>COMPLEX(O7,P7)</f>
        <v>0</v>
      </c>
      <c r="Z7" s="20"/>
      <c r="AA7" s="20"/>
      <c r="AB7" s="20"/>
      <c r="AC7" s="20"/>
      <c r="AD7" s="20"/>
      <c r="AE7" s="21"/>
    </row>
    <row r="8" spans="5:47" s="3" customFormat="1" ht="15.75" x14ac:dyDescent="0.25">
      <c r="E8" s="12" t="s">
        <v>45</v>
      </c>
      <c r="F8" s="13" t="s">
        <v>48</v>
      </c>
      <c r="G8" s="69">
        <v>0</v>
      </c>
      <c r="H8" s="70"/>
      <c r="I8" s="14" t="s">
        <v>49</v>
      </c>
      <c r="J8" s="69">
        <v>0</v>
      </c>
      <c r="K8" s="75"/>
      <c r="L8" s="75"/>
      <c r="M8" s="76"/>
      <c r="N8" s="10"/>
      <c r="O8" s="10"/>
      <c r="P8" s="10"/>
      <c r="Q8" s="10"/>
      <c r="R8" s="15">
        <f>ROUND(G8,I3)</f>
        <v>0</v>
      </c>
      <c r="S8" s="15">
        <f>ROUND(J8,I3)</f>
        <v>0</v>
      </c>
      <c r="T8" s="15">
        <f>IMABS(Y8)</f>
        <v>0</v>
      </c>
      <c r="U8" s="15"/>
      <c r="V8" s="15"/>
      <c r="W8" s="15"/>
      <c r="X8" s="15"/>
      <c r="Y8" s="15" t="str">
        <f>COMPLEX(G8,J8)</f>
        <v>0</v>
      </c>
      <c r="Z8" s="15"/>
      <c r="AA8" s="15"/>
      <c r="AB8" s="15"/>
      <c r="AC8" s="15"/>
      <c r="AD8" s="15"/>
      <c r="AE8" s="16"/>
    </row>
    <row r="9" spans="5:47" s="3" customFormat="1" ht="16.5" thickBot="1" x14ac:dyDescent="0.3">
      <c r="E9" s="17" t="s">
        <v>34</v>
      </c>
      <c r="F9" s="18" t="s">
        <v>36</v>
      </c>
      <c r="G9" s="71">
        <v>10000</v>
      </c>
      <c r="H9" s="72"/>
      <c r="I9" s="19" t="s">
        <v>38</v>
      </c>
      <c r="J9" s="77">
        <v>40</v>
      </c>
      <c r="K9" s="78"/>
      <c r="L9" s="78"/>
      <c r="M9" s="79"/>
      <c r="N9" s="10">
        <f>J9*3.1416/180</f>
        <v>0.69813333333333338</v>
      </c>
      <c r="O9" s="10">
        <f>G9*COS(N9)</f>
        <v>7660.4339374430019</v>
      </c>
      <c r="P9" s="10">
        <f>G9*(SIN(N9))</f>
        <v>6427.8886028050856</v>
      </c>
      <c r="Q9" s="10"/>
      <c r="R9" s="20">
        <f>ROUND(O9,I3)</f>
        <v>7660.4340000000002</v>
      </c>
      <c r="S9" s="20">
        <f>ROUND(P9,I3)</f>
        <v>6427.8890000000001</v>
      </c>
      <c r="T9" s="20">
        <f>IMABS(Y9)</f>
        <v>10000.000000000002</v>
      </c>
      <c r="U9" s="20"/>
      <c r="V9" s="20"/>
      <c r="W9" s="20"/>
      <c r="X9" s="20"/>
      <c r="Y9" s="20" t="str">
        <f>COMPLEX(O9,P9)</f>
        <v>7660,433937443+6427,88860280509i</v>
      </c>
      <c r="Z9" s="20"/>
      <c r="AA9" s="20"/>
      <c r="AB9" s="20"/>
      <c r="AC9" s="20"/>
      <c r="AD9" s="20"/>
      <c r="AE9" s="21"/>
    </row>
    <row r="10" spans="5:47" s="3" customFormat="1" ht="15.75" hidden="1" x14ac:dyDescent="0.25"/>
    <row r="11" spans="5:47" s="3" customFormat="1" ht="15.75" hidden="1" x14ac:dyDescent="0.25"/>
    <row r="12" spans="5:47" s="3" customFormat="1" ht="15.75" hidden="1" x14ac:dyDescent="0.25"/>
    <row r="13" spans="5:47" s="3" customFormat="1" ht="15.75" hidden="1" x14ac:dyDescent="0.25">
      <c r="T13" s="3" t="s">
        <v>9</v>
      </c>
      <c r="U13" s="3" t="s">
        <v>9</v>
      </c>
      <c r="V13" s="3" t="s">
        <v>12</v>
      </c>
      <c r="W13" s="3" t="s">
        <v>13</v>
      </c>
      <c r="X13" s="3" t="s">
        <v>14</v>
      </c>
    </row>
    <row r="14" spans="5:47" s="3" customFormat="1" ht="15.75" hidden="1" x14ac:dyDescent="0.25">
      <c r="N14" s="3">
        <f>ROUND(AC14,I3)</f>
        <v>6432.8890000000001</v>
      </c>
      <c r="O14" s="3" t="str">
        <f>COMPLEX(AD14,N14,"j")</f>
        <v>7663,434+6432,889j</v>
      </c>
      <c r="R14" s="3">
        <f>ROUND(AB14,B27)</f>
        <v>7663</v>
      </c>
      <c r="S14" s="3">
        <f>ROUND(AD14,B27)</f>
        <v>7663</v>
      </c>
      <c r="T14" s="3">
        <f>IMABS(H48)</f>
        <v>10005.51255851878</v>
      </c>
      <c r="V14" s="3">
        <f>IMARGUMENT(AA14)</f>
        <v>0.69832343998162461</v>
      </c>
      <c r="W14" s="3">
        <f>V14*180/3.1416</f>
        <v>40.010892283133572</v>
      </c>
      <c r="AA14" s="3" t="str">
        <f>IMSUM(F23,F24)</f>
        <v>7663,434+6432,889j</v>
      </c>
      <c r="AB14" s="3">
        <f>IMREAL(AA14)</f>
        <v>7663.4340000000002</v>
      </c>
      <c r="AC14" s="3">
        <f>IMAGINARY(AA14)</f>
        <v>6432.8890000000001</v>
      </c>
      <c r="AD14" s="3">
        <f>ROUND(AB14,I3)</f>
        <v>7663.4340000000002</v>
      </c>
    </row>
    <row r="15" spans="5:47" s="3" customFormat="1" ht="15.75" hidden="1" x14ac:dyDescent="0.25">
      <c r="N15" s="3">
        <f>ROUND(AC15,I3)</f>
        <v>-6422.8890000000001</v>
      </c>
      <c r="O15" s="3" t="str">
        <f>COMPLEX(AD15,N15,"j")</f>
        <v>-7657,434-6422,889j</v>
      </c>
      <c r="R15" s="3">
        <f>ROUND(AB15,B28)</f>
        <v>-7657</v>
      </c>
      <c r="S15" s="3">
        <f>ROUND(AD15,B28)</f>
        <v>-7657</v>
      </c>
      <c r="T15" s="3">
        <f>IMABS(H49)</f>
        <v>9994.488409652442</v>
      </c>
      <c r="V15" s="3">
        <f>IMARGUMENT(AA15)</f>
        <v>-2.4436495837560819</v>
      </c>
      <c r="W15" s="3">
        <f t="shared" ref="W15:W17" si="0">V15*180/3.1416</f>
        <v>-140.01048035271668</v>
      </c>
      <c r="AA15" s="3" t="str">
        <f>IMSUB(F23,F24)</f>
        <v>-7657,434-6422,889j</v>
      </c>
      <c r="AB15" s="3">
        <f>IMREAL(AA15)</f>
        <v>-7657.4340000000002</v>
      </c>
      <c r="AC15" s="3">
        <f>IMAGINARY(AA15)</f>
        <v>-6422.8890000000001</v>
      </c>
      <c r="AD15" s="3">
        <f>ROUND(AB15,I3)</f>
        <v>-7657.4340000000002</v>
      </c>
    </row>
    <row r="16" spans="5:47" s="3" customFormat="1" ht="15.75" hidden="1" x14ac:dyDescent="0.25">
      <c r="N16" s="3">
        <f>ROUND(AC16,I3)</f>
        <v>57585.837</v>
      </c>
      <c r="O16" s="3" t="str">
        <f>COMPLEX(AD16,N16,"j")</f>
        <v>-9158,143+57585,837j</v>
      </c>
      <c r="R16" s="3">
        <f>ROUND(AB16,B29)</f>
        <v>-9158</v>
      </c>
      <c r="S16" s="3">
        <f>ROUND(AD16,B29)</f>
        <v>-9158</v>
      </c>
      <c r="T16" s="3">
        <f>IMABS(H50)</f>
        <v>58309.520716594976</v>
      </c>
      <c r="V16" s="3">
        <f>IMARGUMENT(AA16)</f>
        <v>1.7285101862634049</v>
      </c>
      <c r="W16" s="3">
        <f t="shared" si="0"/>
        <v>99.036106928766515</v>
      </c>
      <c r="AA16" s="3" t="str">
        <f>IMPRODUCT(F23,F24)</f>
        <v>-9158,143+57585,837j</v>
      </c>
      <c r="AB16" s="3">
        <f>IMREAL(AA16)</f>
        <v>-9158.143</v>
      </c>
      <c r="AC16" s="3">
        <f>IMAGINARY(AA16)</f>
        <v>57585.837</v>
      </c>
      <c r="AD16" s="3">
        <f>ROUND(AB16,I3)</f>
        <v>-9158.143</v>
      </c>
    </row>
    <row r="17" spans="1:30" s="3" customFormat="1" ht="15.75" hidden="1" x14ac:dyDescent="0.25">
      <c r="N17" s="3">
        <f>ROUND(AC17,I3)</f>
        <v>0</v>
      </c>
      <c r="O17" s="3" t="str">
        <f>COMPLEX(AD17,N17,"j")</f>
        <v>0,001</v>
      </c>
      <c r="R17" s="3">
        <f>ROUND(AB17,B30)</f>
        <v>0</v>
      </c>
      <c r="S17" s="3">
        <f>ROUND(AD17,B30)</f>
        <v>0</v>
      </c>
      <c r="T17" s="3">
        <f>IMABS(H51)</f>
        <v>1E-3</v>
      </c>
      <c r="V17" s="3">
        <f>IMARGUMENT(AA17)</f>
        <v>0.33224346678522032</v>
      </c>
      <c r="W17" s="3">
        <f t="shared" si="0"/>
        <v>19.036103902896503</v>
      </c>
      <c r="AA17" s="3" t="str">
        <f>IMDIV(F23,F24)</f>
        <v>0,000551207436571049+0,000190185018465893j</v>
      </c>
      <c r="AB17" s="3">
        <f>IMREAL(AA17)</f>
        <v>5.5120743657104902E-4</v>
      </c>
      <c r="AC17" s="3">
        <f>IMAGINARY(AA17)</f>
        <v>1.9018501846589301E-4</v>
      </c>
      <c r="AD17" s="3">
        <f>ROUND(AB17,I3)</f>
        <v>1E-3</v>
      </c>
    </row>
    <row r="18" spans="1:30" s="3" customFormat="1" ht="15.75" hidden="1" x14ac:dyDescent="0.25"/>
    <row r="19" spans="1:30" s="3" customFormat="1" ht="15.75" hidden="1" x14ac:dyDescent="0.25"/>
    <row r="20" spans="1:30" s="3" customFormat="1" ht="15.75" hidden="1" x14ac:dyDescent="0.25"/>
    <row r="21" spans="1:30" s="3" customFormat="1" ht="15.75" hidden="1" x14ac:dyDescent="0.25"/>
    <row r="22" spans="1:30" s="3" customFormat="1" ht="15.75" hidden="1" x14ac:dyDescent="0.25">
      <c r="F22" s="3" t="s">
        <v>11</v>
      </c>
      <c r="H22" s="3" t="s">
        <v>9</v>
      </c>
      <c r="I22" s="3" t="s">
        <v>2</v>
      </c>
      <c r="N22" s="3" t="s">
        <v>10</v>
      </c>
    </row>
    <row r="23" spans="1:30" s="3" customFormat="1" ht="15.75" hidden="1" x14ac:dyDescent="0.25">
      <c r="A23" s="3" t="s">
        <v>7</v>
      </c>
      <c r="B23" s="3" t="str">
        <f>COMPLEX((R6+R7),(S6+S7),"j")</f>
        <v>3+5j</v>
      </c>
      <c r="C23" s="3" t="b">
        <f>OR(T6=0,T7=0)</f>
        <v>1</v>
      </c>
      <c r="D23" s="3">
        <f>IF(C23=TRUE,1,0)</f>
        <v>1</v>
      </c>
      <c r="E23" s="3" t="str">
        <f>COMPLEX(D23,0)</f>
        <v>1</v>
      </c>
      <c r="F23" s="3" t="str">
        <f>IMPRODUCT(B23,E23,E24)</f>
        <v>3+5j</v>
      </c>
      <c r="H23" s="3">
        <f>IMABS(F23)</f>
        <v>5.8309518948452999</v>
      </c>
      <c r="I23" s="3">
        <f>IMARGUMENT(F23)</f>
        <v>1.0303768265243125</v>
      </c>
      <c r="M23" s="3">
        <f>ROUND(I23*180/3.1415,1)</f>
        <v>59</v>
      </c>
      <c r="N23" s="3">
        <f>ROUND(H23,I3)</f>
        <v>5.8310000000000004</v>
      </c>
    </row>
    <row r="24" spans="1:30" s="3" customFormat="1" ht="15.75" hidden="1" x14ac:dyDescent="0.25">
      <c r="A24" s="3" t="s">
        <v>8</v>
      </c>
      <c r="B24" s="3" t="str">
        <f>COMPLEX((R8+R9),(S8+S9),"j")</f>
        <v>7660,434+6427,889j</v>
      </c>
      <c r="C24" s="3" t="b">
        <f>OR(T8=0,T9=0)</f>
        <v>1</v>
      </c>
      <c r="D24" s="3">
        <f>IF(C24=TRUE,1,0)</f>
        <v>1</v>
      </c>
      <c r="E24" s="3" t="str">
        <f>COMPLEX(D24,0)</f>
        <v>1</v>
      </c>
      <c r="F24" s="3" t="str">
        <f>IMPRODUCT(B24,E24,E23)</f>
        <v>7660,434+6427,889j</v>
      </c>
      <c r="H24" s="3">
        <f>IMABS(F24)</f>
        <v>10000.000303233845</v>
      </c>
      <c r="I24" s="3">
        <f>IMARGUMENT(F24)</f>
        <v>0.69813335973909252</v>
      </c>
      <c r="M24" s="3">
        <f>ROUND(I24*180/3.1415,1)</f>
        <v>40</v>
      </c>
      <c r="N24" s="3">
        <f>ROUND(H24,I3)</f>
        <v>10000</v>
      </c>
    </row>
    <row r="25" spans="1:30" s="3" customFormat="1" ht="15.75" hidden="1" x14ac:dyDescent="0.25"/>
    <row r="26" spans="1:30" s="3" customFormat="1" ht="15.75" hidden="1" x14ac:dyDescent="0.25"/>
    <row r="27" spans="1:30" s="3" customFormat="1" ht="15.75" hidden="1" x14ac:dyDescent="0.25"/>
    <row r="28" spans="1:30" s="3" customFormat="1" ht="15.75" hidden="1" x14ac:dyDescent="0.25"/>
    <row r="29" spans="1:30" s="3" customFormat="1" ht="15.75" hidden="1" x14ac:dyDescent="0.25"/>
    <row r="30" spans="1:30" s="3" customFormat="1" ht="15.75" hidden="1" x14ac:dyDescent="0.25"/>
    <row r="31" spans="1:30" s="3" customFormat="1" ht="15.75" hidden="1" x14ac:dyDescent="0.25"/>
    <row r="32" spans="1:30" s="3" customFormat="1" ht="15.75" hidden="1" x14ac:dyDescent="0.25"/>
    <row r="33" spans="5:17" s="3" customFormat="1" ht="15.75" hidden="1" x14ac:dyDescent="0.25"/>
    <row r="34" spans="5:17" s="3" customFormat="1" ht="15.75" hidden="1" x14ac:dyDescent="0.25"/>
    <row r="35" spans="5:17" s="3" customFormat="1" ht="15.75" hidden="1" x14ac:dyDescent="0.25"/>
    <row r="36" spans="5:17" s="3" customFormat="1" ht="15.75" hidden="1" x14ac:dyDescent="0.25"/>
    <row r="37" spans="5:17" s="3" customFormat="1" ht="15.75" hidden="1" x14ac:dyDescent="0.25"/>
    <row r="38" spans="5:17" s="3" customFormat="1" ht="15.75" hidden="1" x14ac:dyDescent="0.25"/>
    <row r="39" spans="5:17" s="3" customFormat="1" ht="15.75" hidden="1" x14ac:dyDescent="0.25"/>
    <row r="40" spans="5:17" s="3" customFormat="1" ht="15.75" hidden="1" x14ac:dyDescent="0.25"/>
    <row r="41" spans="5:17" s="3" customFormat="1" ht="15.75" hidden="1" x14ac:dyDescent="0.25"/>
    <row r="42" spans="5:17" s="3" customFormat="1" ht="15.75" hidden="1" x14ac:dyDescent="0.25"/>
    <row r="43" spans="5:17" s="3" customFormat="1" ht="16.5" thickBot="1" x14ac:dyDescent="0.3"/>
    <row r="44" spans="5:17" s="3" customFormat="1" ht="16.5" hidden="1" thickBot="1" x14ac:dyDescent="0.3">
      <c r="Q44" s="3" t="str">
        <f>IF(I3&lt;0,"must be &gt; 0","")</f>
        <v/>
      </c>
    </row>
    <row r="45" spans="5:17" s="3" customFormat="1" ht="16.5" thickBot="1" x14ac:dyDescent="0.3">
      <c r="F45" s="22" t="s">
        <v>20</v>
      </c>
      <c r="G45" s="9"/>
      <c r="H45" s="23" t="s">
        <v>30</v>
      </c>
      <c r="I45" s="80" t="s">
        <v>22</v>
      </c>
      <c r="J45" s="59"/>
      <c r="K45" s="59"/>
      <c r="L45" s="81"/>
      <c r="M45" s="24"/>
    </row>
    <row r="46" spans="5:17" s="3" customFormat="1" ht="15.75" x14ac:dyDescent="0.25">
      <c r="F46" s="73" t="s">
        <v>23</v>
      </c>
      <c r="G46" s="74"/>
      <c r="H46" s="25" t="str">
        <f>F23</f>
        <v>3+5j</v>
      </c>
      <c r="I46" s="26">
        <f>N23</f>
        <v>5.8310000000000004</v>
      </c>
      <c r="J46" s="26" t="s">
        <v>21</v>
      </c>
      <c r="K46" s="27">
        <f>M23</f>
        <v>59</v>
      </c>
      <c r="L46" s="28" t="s">
        <v>15</v>
      </c>
    </row>
    <row r="47" spans="5:17" s="3" customFormat="1" ht="16.5" thickBot="1" x14ac:dyDescent="0.3">
      <c r="F47" s="62" t="s">
        <v>24</v>
      </c>
      <c r="G47" s="63"/>
      <c r="H47" s="29" t="str">
        <f>F24</f>
        <v>7660,434+6427,889j</v>
      </c>
      <c r="I47" s="30">
        <f>N24</f>
        <v>10000</v>
      </c>
      <c r="J47" s="30" t="s">
        <v>21</v>
      </c>
      <c r="K47" s="31">
        <f>M24</f>
        <v>40</v>
      </c>
      <c r="L47" s="32" t="s">
        <v>15</v>
      </c>
    </row>
    <row r="48" spans="5:17" s="3" customFormat="1" ht="15.75" x14ac:dyDescent="0.25">
      <c r="E48" s="33" t="s">
        <v>39</v>
      </c>
      <c r="F48" s="64" t="s">
        <v>25</v>
      </c>
      <c r="G48" s="65"/>
      <c r="H48" s="34" t="str">
        <f>IMPRODUCT(O14,E23,E24)</f>
        <v>7663,434+6432,889j</v>
      </c>
      <c r="I48" s="35">
        <f>N48</f>
        <v>10005.513000000001</v>
      </c>
      <c r="J48" s="35" t="s">
        <v>21</v>
      </c>
      <c r="K48" s="36">
        <f>Q48</f>
        <v>40</v>
      </c>
      <c r="L48" s="37" t="s">
        <v>15</v>
      </c>
      <c r="N48" s="38">
        <f>ROUND(T14,I3)</f>
        <v>10005.513000000001</v>
      </c>
      <c r="Q48" s="39">
        <f>ROUND(W14,1)</f>
        <v>40</v>
      </c>
    </row>
    <row r="49" spans="4:36" s="3" customFormat="1" ht="15.75" x14ac:dyDescent="0.25">
      <c r="E49" s="40" t="s">
        <v>42</v>
      </c>
      <c r="F49" s="66" t="s">
        <v>26</v>
      </c>
      <c r="G49" s="67"/>
      <c r="H49" s="41" t="str">
        <f>IMPRODUCT(O15,E23,E24)</f>
        <v>-7657,434-6422,889j</v>
      </c>
      <c r="I49" s="42">
        <f>N49</f>
        <v>9994.4879999999994</v>
      </c>
      <c r="J49" s="42" t="s">
        <v>21</v>
      </c>
      <c r="K49" s="43">
        <f>Q49</f>
        <v>-140</v>
      </c>
      <c r="L49" s="44" t="s">
        <v>15</v>
      </c>
      <c r="N49" s="38">
        <f>ROUND(T15,I3)</f>
        <v>9994.4879999999994</v>
      </c>
      <c r="Q49" s="39">
        <f>ROUND(W15,1)</f>
        <v>-140</v>
      </c>
    </row>
    <row r="50" spans="4:36" s="3" customFormat="1" ht="15.75" x14ac:dyDescent="0.25">
      <c r="E50" s="40" t="s">
        <v>40</v>
      </c>
      <c r="F50" s="68" t="s">
        <v>27</v>
      </c>
      <c r="G50" s="67"/>
      <c r="H50" s="45" t="str">
        <f>IMPRODUCT(O16,E23,E24)</f>
        <v>-9158,143+57585,837j</v>
      </c>
      <c r="I50" s="46">
        <f>N50</f>
        <v>58309.521000000001</v>
      </c>
      <c r="J50" s="46" t="s">
        <v>21</v>
      </c>
      <c r="K50" s="47">
        <f>Q50</f>
        <v>99</v>
      </c>
      <c r="L50" s="48" t="s">
        <v>15</v>
      </c>
      <c r="N50" s="38">
        <f>ROUND(T16,I3)</f>
        <v>58309.521000000001</v>
      </c>
      <c r="Q50" s="39">
        <f>ROUND(W16,1)</f>
        <v>99</v>
      </c>
    </row>
    <row r="51" spans="4:36" s="3" customFormat="1" ht="15.75" x14ac:dyDescent="0.25">
      <c r="E51" s="40" t="s">
        <v>43</v>
      </c>
      <c r="F51" s="62" t="s">
        <v>28</v>
      </c>
      <c r="G51" s="63"/>
      <c r="H51" s="49" t="str">
        <f>IMPRODUCT(O17,E23,E24)</f>
        <v>0,001</v>
      </c>
      <c r="I51" s="30">
        <f>N51</f>
        <v>1E-3</v>
      </c>
      <c r="J51" s="30" t="s">
        <v>21</v>
      </c>
      <c r="K51" s="31">
        <f>Q51</f>
        <v>19</v>
      </c>
      <c r="L51" s="32" t="s">
        <v>15</v>
      </c>
      <c r="N51" s="38">
        <f>ROUND(T17,I3)</f>
        <v>1E-3</v>
      </c>
      <c r="Q51" s="39">
        <f>ROUND(W17,1)</f>
        <v>19</v>
      </c>
    </row>
    <row r="52" spans="4:36" s="3" customFormat="1" ht="16.5" thickBot="1" x14ac:dyDescent="0.3">
      <c r="E52" s="50" t="s">
        <v>41</v>
      </c>
      <c r="F52" s="60" t="s">
        <v>29</v>
      </c>
      <c r="G52" s="61"/>
      <c r="H52" s="51" t="str">
        <f>COMPLEX(O53,P53,"j")</f>
        <v>2,999+4,997j</v>
      </c>
      <c r="I52" s="52">
        <f>N52</f>
        <v>5.8280000000000003</v>
      </c>
      <c r="J52" s="52" t="s">
        <v>21</v>
      </c>
      <c r="K52" s="53">
        <f>P57</f>
        <v>59</v>
      </c>
      <c r="L52" s="54" t="s">
        <v>15</v>
      </c>
      <c r="N52" s="38">
        <f>ROUND(O56,I3)</f>
        <v>5.8280000000000003</v>
      </c>
      <c r="O52" s="3">
        <f>IMREAL(O55)</f>
        <v>2.9992970579554399</v>
      </c>
      <c r="P52" s="3">
        <f>IMAGINARY(O55)</f>
        <v>4.9966753740093601</v>
      </c>
    </row>
    <row r="53" spans="4:36" s="3" customFormat="1" ht="15.75" hidden="1" x14ac:dyDescent="0.25">
      <c r="E53" s="11" t="s">
        <v>15</v>
      </c>
      <c r="O53" s="3">
        <f>ROUND(O52,I3)</f>
        <v>2.9990000000000001</v>
      </c>
      <c r="P53" s="3">
        <f>ROUND(P52,I3)</f>
        <v>4.9969999999999999</v>
      </c>
    </row>
    <row r="54" spans="4:36" s="3" customFormat="1" ht="15.75" x14ac:dyDescent="0.25">
      <c r="E54" s="11"/>
    </row>
    <row r="55" spans="4:36" s="3" customFormat="1" ht="11.1" customHeight="1" x14ac:dyDescent="0.25">
      <c r="E55" s="55" t="s">
        <v>32</v>
      </c>
      <c r="O55" s="3" t="str">
        <f>IMDIV(H50,H48)</f>
        <v>2,99929705795544+4,99667537400936j</v>
      </c>
    </row>
    <row r="56" spans="4:36" s="3" customFormat="1" ht="13.5" customHeight="1" x14ac:dyDescent="0.25">
      <c r="E56" s="55" t="s">
        <v>16</v>
      </c>
      <c r="O56" s="3">
        <f>IMABS(O55)</f>
        <v>5.8277394961590145</v>
      </c>
      <c r="P56" s="3">
        <f>IMARGUMENT(O55)</f>
        <v>1.0301867462817806</v>
      </c>
    </row>
    <row r="57" spans="4:36" s="3" customFormat="1" ht="12.6" customHeight="1" x14ac:dyDescent="0.25">
      <c r="E57" s="56" t="s">
        <v>17</v>
      </c>
      <c r="F57" s="57"/>
      <c r="G57" s="57"/>
      <c r="H57" s="57"/>
      <c r="I57" s="57"/>
      <c r="J57" s="57"/>
      <c r="K57" s="57"/>
      <c r="L57" s="57"/>
      <c r="M57" s="57"/>
      <c r="P57" s="3">
        <f>ROUND(P56*180/3.1415,1)</f>
        <v>59</v>
      </c>
    </row>
    <row r="58" spans="4:36" s="3" customFormat="1" ht="10.5" customHeight="1" x14ac:dyDescent="0.25">
      <c r="E58" s="56" t="s">
        <v>18</v>
      </c>
      <c r="F58" s="57"/>
      <c r="G58" s="57"/>
      <c r="H58" s="57"/>
      <c r="I58" s="57"/>
      <c r="J58" s="57"/>
      <c r="K58" s="57"/>
      <c r="L58" s="57"/>
      <c r="M58" s="57"/>
    </row>
    <row r="59" spans="4:36" s="3" customFormat="1" ht="15.75" x14ac:dyDescent="0.25">
      <c r="O59" s="58" t="s">
        <v>21</v>
      </c>
    </row>
    <row r="60" spans="4:36" x14ac:dyDescent="0.25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spans="4:36" x14ac:dyDescent="0.25">
      <c r="H61" s="2"/>
    </row>
  </sheetData>
  <sheetProtection algorithmName="SHA-512" hashValue="NtOTCAD2ssBMbPtiLUO8Hm/+5Ki+cJFzL/xtyNkjrwScmh76v4k1KXKbqZjGj9/VXWa/7HH1t+3bCtN2K4VKwg==" saltValue="JLcu+qSqtNySxFZ6/jp63w==" spinCount="100000" sheet="1" objects="1" scenarios="1"/>
  <mergeCells count="16">
    <mergeCell ref="J6:M6"/>
    <mergeCell ref="J7:M7"/>
    <mergeCell ref="J8:M8"/>
    <mergeCell ref="J9:M9"/>
    <mergeCell ref="I45:L45"/>
    <mergeCell ref="F52:G52"/>
    <mergeCell ref="F47:G47"/>
    <mergeCell ref="F48:G48"/>
    <mergeCell ref="F49:G49"/>
    <mergeCell ref="F50:G50"/>
    <mergeCell ref="F51:G51"/>
    <mergeCell ref="G6:H6"/>
    <mergeCell ref="G7:H7"/>
    <mergeCell ref="G8:H8"/>
    <mergeCell ref="G9:H9"/>
    <mergeCell ref="F46:G46"/>
  </mergeCells>
  <pageMargins left="0.7" right="0.7" top="0.75" bottom="0.75" header="0.3" footer="0.3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Steennis Bram</dc:creator>
  <cp:lastModifiedBy>Bram Steennis</cp:lastModifiedBy>
  <dcterms:created xsi:type="dcterms:W3CDTF">2021-02-16T11:21:02Z</dcterms:created>
  <dcterms:modified xsi:type="dcterms:W3CDTF">2025-04-16T07:50:07Z</dcterms:modified>
</cp:coreProperties>
</file>